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na\Desktop\"/>
    </mc:Choice>
  </mc:AlternateContent>
  <bookViews>
    <workbookView xWindow="0" yWindow="0" windowWidth="23040" windowHeight="8808" activeTab="1"/>
  </bookViews>
  <sheets>
    <sheet name="Gollomboc" sheetId="3" r:id="rId1"/>
    <sheet name="Cerje" sheetId="2" r:id="rId2"/>
    <sheet name="Bobolec 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L4" i="3"/>
  <c r="K4" i="3"/>
  <c r="I4" i="3"/>
  <c r="H4" i="3"/>
  <c r="F4" i="3" s="1"/>
  <c r="G4" i="3"/>
  <c r="J4" i="3" l="1"/>
  <c r="E4" i="3"/>
  <c r="L4" i="2" l="1"/>
  <c r="K4" i="2"/>
  <c r="I4" i="2"/>
  <c r="H4" i="2"/>
  <c r="J4" i="2" s="1"/>
  <c r="G4" i="2"/>
  <c r="E4" i="2" l="1"/>
  <c r="F4" i="2"/>
  <c r="G4" i="1" l="1"/>
  <c r="H4" i="1"/>
  <c r="E4" i="1" s="1"/>
  <c r="I4" i="1"/>
  <c r="K4" i="1"/>
  <c r="L4" i="1"/>
  <c r="J4" i="1" l="1"/>
  <c r="F4" i="1"/>
</calcChain>
</file>

<file path=xl/sharedStrings.xml><?xml version="1.0" encoding="utf-8"?>
<sst xmlns="http://schemas.openxmlformats.org/spreadsheetml/2006/main" count="216" uniqueCount="65">
  <si>
    <t>Muri rrethues i leres</t>
  </si>
  <si>
    <t>M.Rr-</t>
  </si>
  <si>
    <t>So-</t>
  </si>
  <si>
    <t>Siperfaqja anesore e leres</t>
  </si>
  <si>
    <t>Sa-</t>
  </si>
  <si>
    <t>Siperfaqe e bazes se vogel</t>
  </si>
  <si>
    <t>Sb-</t>
  </si>
  <si>
    <t>Thellesia e konit te leres</t>
  </si>
  <si>
    <t>H-</t>
  </si>
  <si>
    <t>Skarpata (jo me e vogel se 2:1)</t>
  </si>
  <si>
    <t>Sk-</t>
  </si>
  <si>
    <t>Vg-</t>
  </si>
  <si>
    <t>Kapaciteti max.ujembajtes i leres</t>
  </si>
  <si>
    <t>Vu-</t>
  </si>
  <si>
    <t>Thellesia e leres</t>
  </si>
  <si>
    <t>h-</t>
  </si>
  <si>
    <t>d-</t>
  </si>
  <si>
    <t>D-</t>
  </si>
  <si>
    <t>m3</t>
  </si>
  <si>
    <t>m2</t>
  </si>
  <si>
    <t>I</t>
  </si>
  <si>
    <t>M.Rr</t>
  </si>
  <si>
    <t>So</t>
  </si>
  <si>
    <t>Sa</t>
  </si>
  <si>
    <t>Sb</t>
  </si>
  <si>
    <t>H</t>
  </si>
  <si>
    <t>Sk</t>
  </si>
  <si>
    <t>Vg</t>
  </si>
  <si>
    <t>Vu</t>
  </si>
  <si>
    <t>h</t>
  </si>
  <si>
    <t>d</t>
  </si>
  <si>
    <t>D</t>
  </si>
  <si>
    <t>Diametri i madh i leres</t>
  </si>
  <si>
    <t>Diametri i vogel i leres</t>
  </si>
  <si>
    <t>Volumi i germimeve per siperfaqe te rrafshte</t>
  </si>
  <si>
    <t>Siperfaqja e oborrit</t>
  </si>
  <si>
    <t>NR.</t>
  </si>
  <si>
    <t>NR.AN.</t>
  </si>
  <si>
    <t>PERSHKRIMI I PUNIMEVE</t>
  </si>
  <si>
    <t>NJESIA</t>
  </si>
  <si>
    <t>SASIA</t>
  </si>
  <si>
    <t>3.183/a</t>
  </si>
  <si>
    <t>Shtrese zalli per nivelimin  e  te gjithe siperfaqes  h=10cm, me cilindrim</t>
  </si>
  <si>
    <t xml:space="preserve">ton /km </t>
  </si>
  <si>
    <t>ton</t>
  </si>
  <si>
    <t>Transport uji  distanca 25 km</t>
  </si>
  <si>
    <t>Beton  C-16/20 per brezin</t>
  </si>
  <si>
    <t>TOTALI  PA TVSH</t>
  </si>
  <si>
    <t xml:space="preserve">Hidroizolues: membrane themeli me flluska </t>
  </si>
  <si>
    <t>F V hekur betoni periodik Ø 6 - 10 mm (plegme )</t>
  </si>
  <si>
    <t>Llogaritje per meremetim lere Betoni (ekzistuese)</t>
  </si>
  <si>
    <t>Fond rezerve</t>
  </si>
  <si>
    <t>Beton  C-16/20 per veshje</t>
  </si>
  <si>
    <t>MEREMETIM I LERES</t>
  </si>
  <si>
    <t>Mur mbajtes e themele me gur te thate 18 m/linear</t>
  </si>
  <si>
    <t>m³</t>
  </si>
  <si>
    <t>Mur mbajtes e themele me gur te thate m/linear 18</t>
  </si>
  <si>
    <t xml:space="preserve">Transporte inertesh* me  kafshe (1-1,5 km) </t>
  </si>
  <si>
    <t xml:space="preserve">* Transporti i dheut dhe gureve te terrenit do te behet sipas udhezimeve te AdZM Korce, ne distanca te vogla (1-1.5 km) </t>
  </si>
  <si>
    <t>VLERA TOTALE (Eur)</t>
  </si>
  <si>
    <t>ÇMIMI PER NJESI (Eur)</t>
  </si>
  <si>
    <t xml:space="preserve">Transporte materialesh  distanca  25 km </t>
  </si>
  <si>
    <t>N/A</t>
  </si>
  <si>
    <t>2.37/5b</t>
  </si>
  <si>
    <t>Sistemim, Pastrim,sheshim te gjithe siperfaqes se leres me krahë, në tokë të fortë, në seksion të lirë, kategoria e III dhe transport me karro dore deri 10 ml (perfshire edhe themelite 10m3, ne periferi te tre rratheve+ 3.6m3  themelia e murit)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</si>
</sst>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8"/>
      <name val="Calibri"/>
      <family val="2"/>
      <scheme val="minor"/>
    </font>
    <font>
      <sz val="11"/>
      <color theme="9"/>
      <name val="Calibri"/>
      <family val="2"/>
      <scheme val="minor"/>
    </font>
    <font>
      <sz val="10"/>
      <color theme="9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/>
    <xf numFmtId="1" fontId="0" fillId="0" borderId="0" xfId="0" applyNumberFormat="1"/>
    <xf numFmtId="1" fontId="4" fillId="4" borderId="1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left" wrapText="1"/>
    </xf>
    <xf numFmtId="0" fontId="5" fillId="0" borderId="1" xfId="0" applyFont="1" applyBorder="1" applyAlignment="1">
      <alignment vertical="center"/>
    </xf>
    <xf numFmtId="0" fontId="8" fillId="0" borderId="0" xfId="0" applyFont="1"/>
    <xf numFmtId="0" fontId="5" fillId="0" borderId="5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5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2" fontId="13" fillId="0" borderId="0" xfId="0" applyNumberFormat="1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3" fillId="0" borderId="0" xfId="0" applyNumberFormat="1" applyFont="1" applyFill="1" applyAlignment="1">
      <alignment vertical="center"/>
    </xf>
    <xf numFmtId="0" fontId="12" fillId="0" borderId="0" xfId="0" applyFont="1"/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wrapText="1"/>
    </xf>
    <xf numFmtId="0" fontId="18" fillId="0" borderId="5" xfId="0" applyFont="1" applyBorder="1" applyAlignment="1">
      <alignment wrapText="1"/>
    </xf>
    <xf numFmtId="0" fontId="18" fillId="0" borderId="1" xfId="0" applyFont="1" applyBorder="1" applyAlignment="1">
      <alignment vertical="center"/>
    </xf>
    <xf numFmtId="0" fontId="19" fillId="0" borderId="1" xfId="0" applyFont="1" applyFill="1" applyBorder="1"/>
    <xf numFmtId="49" fontId="19" fillId="0" borderId="1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5" workbookViewId="0">
      <selection activeCell="G8" sqref="G8:G18"/>
    </sheetView>
  </sheetViews>
  <sheetFormatPr defaultColWidth="8.77734375" defaultRowHeight="14.4" x14ac:dyDescent="0.3"/>
  <cols>
    <col min="1" max="1" width="4.77734375" style="34" bestFit="1" customWidth="1"/>
    <col min="3" max="3" width="46.44140625" customWidth="1"/>
    <col min="4" max="4" width="11.44140625" style="32" customWidth="1"/>
    <col min="5" max="5" width="8.77734375" style="32"/>
    <col min="6" max="6" width="12.77734375" style="32" customWidth="1"/>
    <col min="7" max="7" width="11.77734375" style="32" customWidth="1"/>
    <col min="12" max="12" width="9.44140625" bestFit="1" customWidth="1"/>
    <col min="13" max="13" width="12.77734375" customWidth="1"/>
  </cols>
  <sheetData>
    <row r="1" spans="1:12" x14ac:dyDescent="0.3">
      <c r="C1" s="89" t="s">
        <v>50</v>
      </c>
      <c r="D1" s="89"/>
      <c r="E1" s="89"/>
      <c r="F1" s="89"/>
      <c r="G1" s="89"/>
      <c r="H1" s="89"/>
      <c r="I1" s="89"/>
      <c r="J1" s="89"/>
      <c r="K1" s="89"/>
    </row>
    <row r="2" spans="1:12" x14ac:dyDescent="0.3">
      <c r="J2" s="17"/>
    </row>
    <row r="3" spans="1:12" x14ac:dyDescent="0.3">
      <c r="B3" s="15" t="s">
        <v>31</v>
      </c>
      <c r="C3" s="15" t="s">
        <v>30</v>
      </c>
      <c r="D3" s="35" t="s">
        <v>29</v>
      </c>
      <c r="E3" s="35" t="s">
        <v>28</v>
      </c>
      <c r="F3" s="35" t="s">
        <v>27</v>
      </c>
      <c r="G3" s="35" t="s">
        <v>26</v>
      </c>
      <c r="H3" s="16" t="s">
        <v>25</v>
      </c>
      <c r="I3" s="15" t="s">
        <v>24</v>
      </c>
      <c r="J3" s="15" t="s">
        <v>23</v>
      </c>
      <c r="K3" s="15" t="s">
        <v>22</v>
      </c>
      <c r="L3" s="15" t="s">
        <v>21</v>
      </c>
    </row>
    <row r="4" spans="1:12" x14ac:dyDescent="0.3">
      <c r="B4" s="14">
        <v>20</v>
      </c>
      <c r="C4" s="13">
        <v>11.5</v>
      </c>
      <c r="D4" s="47">
        <v>2.2000000000000002</v>
      </c>
      <c r="E4" s="48">
        <f>0.262*(B4*B4*H4-C4*C4*D4)</f>
        <v>466.26521764705882</v>
      </c>
      <c r="F4" s="48">
        <f>0.262*((B4+1.6)*(B4+1.6)*(H4+0.4)-C4*C4*(D4+0.4))</f>
        <v>591.57192682352957</v>
      </c>
      <c r="G4" s="49">
        <f>+(B4-C4)/2/D4</f>
        <v>1.9318181818181817</v>
      </c>
      <c r="H4" s="9">
        <f>+D4*B4/(B4-C4)</f>
        <v>5.1764705882352944</v>
      </c>
      <c r="I4" s="8">
        <f>0.785*C4*C4</f>
        <v>103.81625</v>
      </c>
      <c r="J4" s="8">
        <f>1.57*(((B4+1.6)*POWER((H4+0.4)*(H4+0.4)+(B4/2+0.8)*(B4/2+0.8),0.5))-C4*POWER((H4-D4+0.4)*(H4-D4+0.4)+C4*C4,0.5))</f>
        <v>195.79363919814207</v>
      </c>
      <c r="K4" s="7">
        <f>0.785*((B4+1)*(B4+1)-(B4*B4))</f>
        <v>32.185000000000002</v>
      </c>
      <c r="L4" s="6">
        <f>0.8*(B4+2.5)</f>
        <v>18</v>
      </c>
    </row>
    <row r="5" spans="1:12" x14ac:dyDescent="0.3">
      <c r="D5" s="50"/>
      <c r="E5" s="50"/>
      <c r="F5" s="50"/>
    </row>
    <row r="6" spans="1:12" s="31" customFormat="1" ht="28.05" customHeight="1" x14ac:dyDescent="0.3">
      <c r="A6" s="39" t="s">
        <v>36</v>
      </c>
      <c r="B6" s="39" t="s">
        <v>37</v>
      </c>
      <c r="C6" s="39" t="s">
        <v>38</v>
      </c>
      <c r="D6" s="39" t="s">
        <v>39</v>
      </c>
      <c r="E6" s="39" t="s">
        <v>40</v>
      </c>
      <c r="F6" s="40" t="s">
        <v>60</v>
      </c>
      <c r="G6" s="40" t="s">
        <v>59</v>
      </c>
      <c r="I6" s="62"/>
      <c r="J6" s="62"/>
    </row>
    <row r="7" spans="1:12" x14ac:dyDescent="0.3">
      <c r="A7" s="36" t="s">
        <v>20</v>
      </c>
      <c r="B7" s="20"/>
      <c r="C7" s="41" t="s">
        <v>53</v>
      </c>
      <c r="D7" s="21"/>
      <c r="E7" s="21"/>
      <c r="F7" s="21"/>
      <c r="G7" s="21"/>
      <c r="I7" s="22"/>
      <c r="J7" s="22"/>
    </row>
    <row r="8" spans="1:12" s="26" customFormat="1" ht="63.6" customHeight="1" x14ac:dyDescent="0.3">
      <c r="A8" s="23">
        <v>1</v>
      </c>
      <c r="B8" s="88" t="s">
        <v>62</v>
      </c>
      <c r="C8" s="83" t="s">
        <v>64</v>
      </c>
      <c r="D8" s="23" t="s">
        <v>19</v>
      </c>
      <c r="E8" s="23">
        <v>449</v>
      </c>
      <c r="F8" s="76"/>
      <c r="G8" s="23"/>
      <c r="I8" s="68"/>
      <c r="J8" s="67"/>
    </row>
    <row r="9" spans="1:12" s="26" customFormat="1" ht="27" x14ac:dyDescent="0.3">
      <c r="A9" s="27">
        <v>2</v>
      </c>
      <c r="B9" s="28" t="s">
        <v>41</v>
      </c>
      <c r="C9" s="84" t="s">
        <v>42</v>
      </c>
      <c r="D9" s="42" t="s">
        <v>19</v>
      </c>
      <c r="E9" s="27">
        <v>406</v>
      </c>
      <c r="F9" s="77"/>
      <c r="G9" s="23"/>
      <c r="I9" s="68"/>
      <c r="J9" s="67"/>
      <c r="K9" s="30"/>
      <c r="L9" s="30"/>
    </row>
    <row r="10" spans="1:12" s="22" customFormat="1" x14ac:dyDescent="0.3">
      <c r="A10" s="27">
        <v>3</v>
      </c>
      <c r="B10" s="33" t="s">
        <v>62</v>
      </c>
      <c r="C10" s="85" t="s">
        <v>48</v>
      </c>
      <c r="D10" s="23" t="s">
        <v>19</v>
      </c>
      <c r="E10" s="33">
        <v>406</v>
      </c>
      <c r="F10" s="78"/>
      <c r="G10" s="23"/>
      <c r="I10" s="69"/>
      <c r="J10" s="64"/>
    </row>
    <row r="11" spans="1:12" s="22" customFormat="1" x14ac:dyDescent="0.3">
      <c r="A11" s="38">
        <v>4</v>
      </c>
      <c r="B11" s="18">
        <v>3.2869999999999999</v>
      </c>
      <c r="C11" s="85" t="s">
        <v>49</v>
      </c>
      <c r="D11" s="44" t="s">
        <v>44</v>
      </c>
      <c r="E11" s="18">
        <v>0.48099999999999998</v>
      </c>
      <c r="F11" s="79"/>
      <c r="G11" s="23"/>
      <c r="I11" s="69"/>
      <c r="J11" s="64"/>
    </row>
    <row r="12" spans="1:12" s="60" customFormat="1" ht="13.8" x14ac:dyDescent="0.25">
      <c r="A12" s="56">
        <v>5</v>
      </c>
      <c r="B12" s="55">
        <v>3.2429999999999999</v>
      </c>
      <c r="C12" s="86" t="s">
        <v>52</v>
      </c>
      <c r="D12" s="59" t="s">
        <v>55</v>
      </c>
      <c r="E12" s="59">
        <v>61</v>
      </c>
      <c r="F12" s="80"/>
      <c r="G12" s="23"/>
      <c r="I12" s="70"/>
      <c r="J12" s="66"/>
    </row>
    <row r="13" spans="1:12" s="22" customFormat="1" x14ac:dyDescent="0.3">
      <c r="A13" s="37">
        <v>6</v>
      </c>
      <c r="B13" s="55" t="s">
        <v>63</v>
      </c>
      <c r="C13" s="85" t="s">
        <v>61</v>
      </c>
      <c r="D13" s="23" t="s">
        <v>43</v>
      </c>
      <c r="E13" s="43">
        <v>138</v>
      </c>
      <c r="F13" s="78"/>
      <c r="G13" s="23"/>
      <c r="I13" s="69"/>
      <c r="J13" s="64"/>
    </row>
    <row r="14" spans="1:12" s="22" customFormat="1" x14ac:dyDescent="0.3">
      <c r="A14" s="23">
        <v>7</v>
      </c>
      <c r="B14" s="55" t="s">
        <v>63</v>
      </c>
      <c r="C14" s="87" t="s">
        <v>45</v>
      </c>
      <c r="D14" s="18" t="s">
        <v>44</v>
      </c>
      <c r="E14" s="19">
        <v>6.1</v>
      </c>
      <c r="F14" s="81"/>
      <c r="G14" s="23"/>
      <c r="I14" s="69"/>
      <c r="J14" s="64"/>
    </row>
    <row r="15" spans="1:12" s="22" customFormat="1" x14ac:dyDescent="0.3">
      <c r="A15" s="23">
        <v>8</v>
      </c>
      <c r="B15" s="18" t="s">
        <v>62</v>
      </c>
      <c r="C15" s="85" t="s">
        <v>57</v>
      </c>
      <c r="D15" s="46" t="s">
        <v>55</v>
      </c>
      <c r="E15" s="18">
        <v>5</v>
      </c>
      <c r="F15" s="81"/>
      <c r="G15" s="23"/>
      <c r="I15" s="69"/>
      <c r="J15" s="64"/>
    </row>
    <row r="16" spans="1:12" s="22" customFormat="1" x14ac:dyDescent="0.3">
      <c r="A16" s="54">
        <v>9</v>
      </c>
      <c r="B16" s="46">
        <v>3.3260000000000001</v>
      </c>
      <c r="C16" s="85" t="s">
        <v>54</v>
      </c>
      <c r="D16" s="46" t="s">
        <v>55</v>
      </c>
      <c r="E16" s="46">
        <v>6.5</v>
      </c>
      <c r="F16" s="82"/>
      <c r="G16" s="23"/>
      <c r="I16" s="69"/>
      <c r="J16" s="64"/>
      <c r="K16" s="64"/>
      <c r="L16" s="64"/>
    </row>
    <row r="17" spans="1:10" s="22" customFormat="1" x14ac:dyDescent="0.3">
      <c r="A17" s="23">
        <v>10</v>
      </c>
      <c r="B17" s="55">
        <v>3.2429999999999999</v>
      </c>
      <c r="C17" s="25" t="s">
        <v>46</v>
      </c>
      <c r="D17" s="46" t="s">
        <v>55</v>
      </c>
      <c r="E17" s="18">
        <v>1.6</v>
      </c>
      <c r="F17" s="18"/>
      <c r="G17" s="23"/>
      <c r="I17" s="69"/>
      <c r="J17" s="64"/>
    </row>
    <row r="18" spans="1:10" x14ac:dyDescent="0.3">
      <c r="A18" s="23"/>
      <c r="B18" s="18"/>
      <c r="C18" s="53" t="s">
        <v>47</v>
      </c>
      <c r="D18" s="18"/>
      <c r="E18" s="18"/>
      <c r="F18" s="18"/>
      <c r="G18" s="45"/>
      <c r="I18" s="69"/>
      <c r="J18" s="64"/>
    </row>
    <row r="19" spans="1:10" x14ac:dyDescent="0.3">
      <c r="A19" s="37"/>
      <c r="B19" s="4"/>
      <c r="C19" s="57" t="s">
        <v>51</v>
      </c>
      <c r="D19" s="33"/>
      <c r="E19" s="33"/>
      <c r="F19" s="33"/>
      <c r="G19" s="33"/>
      <c r="I19" s="69"/>
      <c r="J19" s="64"/>
    </row>
    <row r="21" spans="1:10" x14ac:dyDescent="0.3">
      <c r="B21" s="90" t="s">
        <v>58</v>
      </c>
      <c r="C21" s="90"/>
      <c r="D21" s="90"/>
      <c r="E21" s="90"/>
      <c r="F21" s="90"/>
      <c r="G21" s="90"/>
    </row>
    <row r="24" spans="1:10" x14ac:dyDescent="0.3">
      <c r="B24" s="3" t="s">
        <v>17</v>
      </c>
      <c r="C24" s="2" t="s">
        <v>32</v>
      </c>
      <c r="D24" s="63"/>
      <c r="E24" s="65"/>
      <c r="H24" s="2"/>
    </row>
    <row r="25" spans="1:10" x14ac:dyDescent="0.3">
      <c r="B25" s="3" t="s">
        <v>16</v>
      </c>
      <c r="C25" s="2" t="s">
        <v>33</v>
      </c>
      <c r="D25" s="63"/>
      <c r="E25" s="65"/>
      <c r="H25" s="2"/>
    </row>
    <row r="26" spans="1:10" x14ac:dyDescent="0.3">
      <c r="B26" s="3" t="s">
        <v>15</v>
      </c>
      <c r="C26" s="2" t="s">
        <v>14</v>
      </c>
      <c r="D26" s="2"/>
      <c r="E26" s="52"/>
      <c r="H26" s="2"/>
    </row>
    <row r="27" spans="1:10" x14ac:dyDescent="0.3">
      <c r="B27" s="3" t="s">
        <v>13</v>
      </c>
      <c r="C27" s="2" t="s">
        <v>12</v>
      </c>
      <c r="D27" s="2"/>
      <c r="E27" s="52"/>
      <c r="H27" s="2"/>
    </row>
    <row r="28" spans="1:10" x14ac:dyDescent="0.3">
      <c r="B28" s="3" t="s">
        <v>11</v>
      </c>
      <c r="C28" s="2" t="s">
        <v>34</v>
      </c>
      <c r="D28" s="2"/>
      <c r="E28" s="52"/>
      <c r="H28" s="2"/>
    </row>
    <row r="29" spans="1:10" x14ac:dyDescent="0.3">
      <c r="B29" s="3" t="s">
        <v>10</v>
      </c>
      <c r="C29" s="2" t="s">
        <v>9</v>
      </c>
      <c r="D29" s="2"/>
      <c r="E29" s="52"/>
      <c r="H29" s="2"/>
    </row>
    <row r="30" spans="1:10" x14ac:dyDescent="0.3">
      <c r="B30" s="3" t="s">
        <v>8</v>
      </c>
      <c r="C30" s="2" t="s">
        <v>7</v>
      </c>
      <c r="D30" s="2"/>
      <c r="E30" s="52"/>
      <c r="H30" s="2"/>
    </row>
    <row r="31" spans="1:10" x14ac:dyDescent="0.3">
      <c r="B31" s="3" t="s">
        <v>6</v>
      </c>
      <c r="C31" s="2" t="s">
        <v>5</v>
      </c>
      <c r="D31" s="2"/>
      <c r="E31" s="52"/>
      <c r="H31" s="2"/>
    </row>
    <row r="32" spans="1:10" x14ac:dyDescent="0.3">
      <c r="B32" s="3" t="s">
        <v>4</v>
      </c>
      <c r="C32" s="2" t="s">
        <v>3</v>
      </c>
      <c r="D32" s="2"/>
      <c r="E32" s="52"/>
      <c r="H32" s="2"/>
    </row>
    <row r="33" spans="2:8" x14ac:dyDescent="0.3">
      <c r="B33" s="3" t="s">
        <v>2</v>
      </c>
      <c r="C33" s="2" t="s">
        <v>35</v>
      </c>
      <c r="D33" s="2"/>
      <c r="E33" s="52"/>
      <c r="H33" s="2"/>
    </row>
    <row r="34" spans="2:8" x14ac:dyDescent="0.3">
      <c r="B34" s="3" t="s">
        <v>1</v>
      </c>
      <c r="C34" s="2" t="s">
        <v>0</v>
      </c>
      <c r="D34" s="2"/>
      <c r="E34" s="52"/>
      <c r="H34" s="2"/>
    </row>
  </sheetData>
  <mergeCells count="2">
    <mergeCell ref="C1:K1"/>
    <mergeCell ref="B21:G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G8" sqref="G8"/>
    </sheetView>
  </sheetViews>
  <sheetFormatPr defaultColWidth="8.77734375" defaultRowHeight="14.4" x14ac:dyDescent="0.3"/>
  <cols>
    <col min="3" max="3" width="41.21875" customWidth="1"/>
    <col min="13" max="13" width="12.44140625" customWidth="1"/>
  </cols>
  <sheetData>
    <row r="1" spans="1:12" x14ac:dyDescent="0.3">
      <c r="C1" s="89" t="s">
        <v>50</v>
      </c>
      <c r="D1" s="89"/>
      <c r="E1" s="89"/>
      <c r="F1" s="89"/>
      <c r="G1" s="89"/>
      <c r="H1" s="89"/>
      <c r="I1" s="89"/>
      <c r="J1" s="89"/>
      <c r="K1" s="89"/>
    </row>
    <row r="2" spans="1:12" x14ac:dyDescent="0.3">
      <c r="J2" s="17"/>
    </row>
    <row r="3" spans="1:12" x14ac:dyDescent="0.3">
      <c r="B3" s="15" t="s">
        <v>31</v>
      </c>
      <c r="C3" s="15" t="s">
        <v>30</v>
      </c>
      <c r="D3" s="15" t="s">
        <v>29</v>
      </c>
      <c r="E3" s="15" t="s">
        <v>28</v>
      </c>
      <c r="F3" s="15" t="s">
        <v>27</v>
      </c>
      <c r="G3" s="15" t="s">
        <v>26</v>
      </c>
      <c r="H3" s="16" t="s">
        <v>25</v>
      </c>
      <c r="I3" s="15" t="s">
        <v>24</v>
      </c>
      <c r="J3" s="15" t="s">
        <v>23</v>
      </c>
      <c r="K3" s="15" t="s">
        <v>22</v>
      </c>
      <c r="L3" s="15" t="s">
        <v>21</v>
      </c>
    </row>
    <row r="4" spans="1:12" x14ac:dyDescent="0.3">
      <c r="B4" s="14">
        <v>20</v>
      </c>
      <c r="C4" s="13">
        <v>10</v>
      </c>
      <c r="D4" s="12">
        <v>2.2000000000000002</v>
      </c>
      <c r="E4" s="11">
        <f>0.262*(B4*B4*H4-C4*C4*D4)</f>
        <v>403.48000000000008</v>
      </c>
      <c r="F4" s="11">
        <f>0.262*((B4+1.6)*(B4+1.6)*(H4+0.4)-C4*C4*(D4+0.4))</f>
        <v>518.62585600000023</v>
      </c>
      <c r="G4" s="10">
        <f>+(B4-C4)/2/D4</f>
        <v>2.2727272727272725</v>
      </c>
      <c r="H4" s="9">
        <f>+D4*B4/(B4-C4)</f>
        <v>4.4000000000000004</v>
      </c>
      <c r="I4" s="8">
        <f>0.785*C4*C4</f>
        <v>78.5</v>
      </c>
      <c r="J4" s="8">
        <f>1.57*(((B4+1.6)*POWER((H4+0.4)*(H4+0.4)+(B4/2+0.8)*(B4/2+0.8),0.5))-C4*POWER((H4-D4+0.4)*(H4-D4+0.4)+C4*C4,0.5))</f>
        <v>238.57353153460738</v>
      </c>
      <c r="K4" s="7">
        <f>0.785*((B4+1)*(B4+1)-(B4*B4))</f>
        <v>32.185000000000002</v>
      </c>
      <c r="L4" s="6">
        <f>0.8*(B4+2.5)</f>
        <v>18</v>
      </c>
    </row>
    <row r="5" spans="1:12" x14ac:dyDescent="0.3">
      <c r="D5" s="5"/>
      <c r="E5" s="5"/>
      <c r="F5" s="5"/>
    </row>
    <row r="6" spans="1:12" ht="48" x14ac:dyDescent="0.3">
      <c r="A6" s="39" t="s">
        <v>36</v>
      </c>
      <c r="B6" s="39" t="s">
        <v>37</v>
      </c>
      <c r="C6" s="39" t="s">
        <v>38</v>
      </c>
      <c r="D6" s="39" t="s">
        <v>39</v>
      </c>
      <c r="E6" s="39" t="s">
        <v>40</v>
      </c>
      <c r="F6" s="40" t="s">
        <v>60</v>
      </c>
      <c r="G6" s="40" t="s">
        <v>59</v>
      </c>
      <c r="I6" s="62"/>
      <c r="J6" s="62"/>
    </row>
    <row r="7" spans="1:12" x14ac:dyDescent="0.3">
      <c r="A7" s="36" t="s">
        <v>20</v>
      </c>
      <c r="B7" s="20"/>
      <c r="C7" s="41" t="s">
        <v>53</v>
      </c>
      <c r="D7" s="21"/>
      <c r="E7" s="21"/>
      <c r="F7" s="21"/>
      <c r="G7" s="21"/>
      <c r="I7" s="64"/>
      <c r="J7" s="64"/>
    </row>
    <row r="8" spans="1:12" ht="66.599999999999994" x14ac:dyDescent="0.3">
      <c r="A8" s="23">
        <v>1</v>
      </c>
      <c r="B8" s="88" t="s">
        <v>62</v>
      </c>
      <c r="C8" s="24" t="s">
        <v>64</v>
      </c>
      <c r="D8" s="23" t="s">
        <v>19</v>
      </c>
      <c r="E8" s="23">
        <v>444</v>
      </c>
      <c r="F8" s="23"/>
      <c r="G8" s="23"/>
      <c r="I8" s="69"/>
      <c r="J8" s="69"/>
    </row>
    <row r="9" spans="1:12" ht="27" x14ac:dyDescent="0.3">
      <c r="A9" s="27">
        <v>2</v>
      </c>
      <c r="B9" s="28" t="s">
        <v>41</v>
      </c>
      <c r="C9" s="29" t="s">
        <v>42</v>
      </c>
      <c r="D9" s="42" t="s">
        <v>19</v>
      </c>
      <c r="E9" s="27">
        <v>401</v>
      </c>
      <c r="F9" s="27"/>
      <c r="G9" s="23"/>
      <c r="I9" s="69"/>
      <c r="J9" s="64"/>
    </row>
    <row r="10" spans="1:12" x14ac:dyDescent="0.3">
      <c r="A10" s="27">
        <v>3</v>
      </c>
      <c r="B10" s="33" t="s">
        <v>62</v>
      </c>
      <c r="C10" s="25" t="s">
        <v>48</v>
      </c>
      <c r="D10" s="23" t="s">
        <v>19</v>
      </c>
      <c r="E10" s="33">
        <v>401</v>
      </c>
      <c r="F10" s="33"/>
      <c r="G10" s="23"/>
      <c r="I10" s="69"/>
      <c r="J10" s="69"/>
    </row>
    <row r="11" spans="1:12" x14ac:dyDescent="0.3">
      <c r="A11" s="38">
        <v>4</v>
      </c>
      <c r="B11" s="18">
        <v>3.2869999999999999</v>
      </c>
      <c r="C11" s="25" t="s">
        <v>49</v>
      </c>
      <c r="D11" s="44" t="s">
        <v>44</v>
      </c>
      <c r="E11" s="18">
        <v>0.48099999999999998</v>
      </c>
      <c r="F11" s="45"/>
      <c r="G11" s="23"/>
      <c r="I11" s="69"/>
      <c r="J11" s="64"/>
    </row>
    <row r="12" spans="1:12" x14ac:dyDescent="0.3">
      <c r="A12" s="56">
        <v>5</v>
      </c>
      <c r="B12" s="55">
        <v>3.2429999999999999</v>
      </c>
      <c r="C12" s="58" t="s">
        <v>52</v>
      </c>
      <c r="D12" s="59" t="s">
        <v>18</v>
      </c>
      <c r="E12" s="59">
        <v>60</v>
      </c>
      <c r="F12" s="56"/>
      <c r="G12" s="23"/>
      <c r="I12" s="69"/>
      <c r="J12" s="64"/>
    </row>
    <row r="13" spans="1:12" x14ac:dyDescent="0.3">
      <c r="A13" s="56">
        <v>6</v>
      </c>
      <c r="B13" s="55" t="s">
        <v>63</v>
      </c>
      <c r="C13" s="25" t="s">
        <v>61</v>
      </c>
      <c r="D13" s="23" t="s">
        <v>43</v>
      </c>
      <c r="E13" s="43">
        <v>138</v>
      </c>
      <c r="F13" s="33"/>
      <c r="G13" s="23"/>
      <c r="I13" s="69"/>
      <c r="J13" s="69"/>
    </row>
    <row r="14" spans="1:12" x14ac:dyDescent="0.3">
      <c r="A14" s="23">
        <v>7</v>
      </c>
      <c r="B14" s="55" t="s">
        <v>63</v>
      </c>
      <c r="C14" s="51" t="s">
        <v>45</v>
      </c>
      <c r="D14" s="18" t="s">
        <v>44</v>
      </c>
      <c r="E14" s="19">
        <v>6.1</v>
      </c>
      <c r="F14" s="18"/>
      <c r="G14" s="23"/>
      <c r="I14" s="69"/>
      <c r="J14" s="69"/>
    </row>
    <row r="15" spans="1:12" x14ac:dyDescent="0.3">
      <c r="A15" s="23">
        <v>8</v>
      </c>
      <c r="B15" s="18" t="s">
        <v>62</v>
      </c>
      <c r="C15" s="25" t="s">
        <v>57</v>
      </c>
      <c r="D15" s="18" t="s">
        <v>18</v>
      </c>
      <c r="E15" s="18">
        <v>5</v>
      </c>
      <c r="F15" s="18"/>
      <c r="G15" s="23"/>
      <c r="I15" s="69"/>
      <c r="J15" s="69"/>
    </row>
    <row r="16" spans="1:12" x14ac:dyDescent="0.3">
      <c r="A16" s="54">
        <v>9</v>
      </c>
      <c r="B16" s="46">
        <v>3.3260000000000001</v>
      </c>
      <c r="C16" s="25" t="s">
        <v>56</v>
      </c>
      <c r="D16" s="46" t="s">
        <v>18</v>
      </c>
      <c r="E16" s="46">
        <v>6.5</v>
      </c>
      <c r="F16" s="46"/>
      <c r="G16" s="23"/>
      <c r="I16" s="71"/>
      <c r="J16" s="64"/>
      <c r="K16" s="64"/>
    </row>
    <row r="17" spans="1:12" x14ac:dyDescent="0.3">
      <c r="A17" s="23">
        <v>10</v>
      </c>
      <c r="B17" s="55">
        <v>3.2429999999999999</v>
      </c>
      <c r="C17" s="25" t="s">
        <v>46</v>
      </c>
      <c r="D17" s="18" t="s">
        <v>18</v>
      </c>
      <c r="E17" s="18">
        <v>1.6</v>
      </c>
      <c r="F17" s="18"/>
      <c r="G17" s="23"/>
      <c r="I17" s="69"/>
      <c r="J17" s="64"/>
    </row>
    <row r="18" spans="1:12" x14ac:dyDescent="0.3">
      <c r="A18" s="23"/>
      <c r="B18" s="18"/>
      <c r="C18" s="53" t="s">
        <v>47</v>
      </c>
      <c r="D18" s="18"/>
      <c r="E18" s="18"/>
      <c r="F18" s="18"/>
      <c r="G18" s="45"/>
      <c r="I18" s="69"/>
      <c r="J18" s="69"/>
    </row>
    <row r="19" spans="1:12" x14ac:dyDescent="0.3">
      <c r="A19" s="37"/>
      <c r="B19" s="4"/>
      <c r="C19" s="57" t="s">
        <v>51</v>
      </c>
      <c r="D19" s="33"/>
      <c r="E19" s="33"/>
      <c r="F19" s="33"/>
      <c r="G19" s="33"/>
      <c r="I19" s="69"/>
      <c r="J19" s="69"/>
    </row>
    <row r="20" spans="1:12" x14ac:dyDescent="0.3">
      <c r="A20" s="72"/>
      <c r="B20" s="73"/>
      <c r="C20" s="74"/>
      <c r="D20" s="75"/>
      <c r="E20" s="75"/>
      <c r="F20" s="75"/>
      <c r="G20" s="75"/>
      <c r="I20" s="69"/>
      <c r="J20" s="69"/>
    </row>
    <row r="21" spans="1:12" ht="30.45" customHeight="1" x14ac:dyDescent="0.3">
      <c r="A21" s="72"/>
      <c r="B21" s="90" t="s">
        <v>58</v>
      </c>
      <c r="C21" s="90"/>
      <c r="D21" s="90"/>
      <c r="E21" s="90"/>
      <c r="F21" s="90"/>
      <c r="G21" s="90"/>
      <c r="I21" s="69"/>
      <c r="J21" s="69"/>
    </row>
    <row r="22" spans="1:12" x14ac:dyDescent="0.3">
      <c r="A22" s="72"/>
      <c r="B22" s="73"/>
      <c r="C22" s="74"/>
      <c r="D22" s="75"/>
      <c r="E22" s="75"/>
      <c r="F22" s="75"/>
      <c r="G22" s="75"/>
      <c r="I22" s="69"/>
      <c r="J22" s="69"/>
    </row>
    <row r="24" spans="1:12" x14ac:dyDescent="0.3">
      <c r="B24" s="3" t="s">
        <v>17</v>
      </c>
      <c r="C24" s="2" t="s">
        <v>32</v>
      </c>
      <c r="D24" s="63"/>
      <c r="E24" s="63"/>
      <c r="F24" s="2"/>
      <c r="G24" s="2"/>
    </row>
    <row r="25" spans="1:12" x14ac:dyDescent="0.3">
      <c r="B25" s="3" t="s">
        <v>16</v>
      </c>
      <c r="C25" s="2" t="s">
        <v>33</v>
      </c>
      <c r="D25" s="63"/>
      <c r="E25" s="63"/>
      <c r="F25" s="2"/>
      <c r="G25" s="2"/>
    </row>
    <row r="26" spans="1:12" x14ac:dyDescent="0.3">
      <c r="B26" s="3" t="s">
        <v>15</v>
      </c>
      <c r="C26" s="2" t="s">
        <v>14</v>
      </c>
      <c r="D26" s="2"/>
      <c r="E26" s="2"/>
      <c r="F26" s="2"/>
      <c r="G26" s="2"/>
    </row>
    <row r="27" spans="1:12" x14ac:dyDescent="0.3">
      <c r="B27" s="3" t="s">
        <v>13</v>
      </c>
      <c r="C27" s="2" t="s">
        <v>12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3">
      <c r="B28" s="3" t="s">
        <v>11</v>
      </c>
      <c r="C28" s="2" t="s">
        <v>34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3">
      <c r="B29" s="3" t="s">
        <v>10</v>
      </c>
      <c r="C29" s="2" t="s">
        <v>9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3">
      <c r="B30" s="3" t="s">
        <v>8</v>
      </c>
      <c r="C30" s="2" t="s">
        <v>7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3">
      <c r="B31" s="3" t="s">
        <v>6</v>
      </c>
      <c r="C31" s="2" t="s">
        <v>5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3">
      <c r="B32" s="3" t="s">
        <v>4</v>
      </c>
      <c r="C32" s="2" t="s">
        <v>3</v>
      </c>
      <c r="D32" s="2"/>
      <c r="E32" s="2"/>
      <c r="F32" s="2"/>
      <c r="G32" s="2"/>
    </row>
    <row r="33" spans="2:7" x14ac:dyDescent="0.3">
      <c r="B33" s="3" t="s">
        <v>2</v>
      </c>
      <c r="C33" s="2" t="s">
        <v>35</v>
      </c>
      <c r="D33" s="2"/>
      <c r="E33" s="2"/>
      <c r="F33" s="2"/>
      <c r="G33" s="2"/>
    </row>
    <row r="34" spans="2:7" x14ac:dyDescent="0.3">
      <c r="B34" s="3" t="s">
        <v>1</v>
      </c>
      <c r="C34" s="2" t="s">
        <v>0</v>
      </c>
      <c r="D34" s="2"/>
      <c r="E34" s="2"/>
      <c r="F34" s="2"/>
      <c r="G34" s="2"/>
    </row>
  </sheetData>
  <mergeCells count="2">
    <mergeCell ref="C1:K1"/>
    <mergeCell ref="B21:G21"/>
  </mergeCells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G8" sqref="G8:G18"/>
    </sheetView>
  </sheetViews>
  <sheetFormatPr defaultColWidth="8.77734375" defaultRowHeight="14.4" x14ac:dyDescent="0.3"/>
  <cols>
    <col min="1" max="1" width="3.5546875" bestFit="1" customWidth="1"/>
    <col min="3" max="3" width="40.77734375" customWidth="1"/>
    <col min="12" max="12" width="9.21875" bestFit="1" customWidth="1"/>
    <col min="13" max="13" width="11.5546875" customWidth="1"/>
  </cols>
  <sheetData>
    <row r="1" spans="1:12" x14ac:dyDescent="0.3">
      <c r="C1" s="89" t="s">
        <v>50</v>
      </c>
      <c r="D1" s="89"/>
      <c r="E1" s="89"/>
      <c r="F1" s="89"/>
      <c r="G1" s="89"/>
      <c r="H1" s="89"/>
      <c r="I1" s="89"/>
      <c r="J1" s="89"/>
      <c r="K1" s="89"/>
    </row>
    <row r="2" spans="1:12" x14ac:dyDescent="0.3">
      <c r="J2" s="17"/>
    </row>
    <row r="3" spans="1:12" x14ac:dyDescent="0.3">
      <c r="B3" s="15" t="s">
        <v>31</v>
      </c>
      <c r="C3" s="15" t="s">
        <v>30</v>
      </c>
      <c r="D3" s="15" t="s">
        <v>29</v>
      </c>
      <c r="E3" s="15" t="s">
        <v>28</v>
      </c>
      <c r="F3" s="15" t="s">
        <v>27</v>
      </c>
      <c r="G3" s="15" t="s">
        <v>26</v>
      </c>
      <c r="H3" s="16" t="s">
        <v>25</v>
      </c>
      <c r="I3" s="15" t="s">
        <v>24</v>
      </c>
      <c r="J3" s="15" t="s">
        <v>23</v>
      </c>
      <c r="K3" s="15" t="s">
        <v>22</v>
      </c>
      <c r="L3" s="15" t="s">
        <v>21</v>
      </c>
    </row>
    <row r="4" spans="1:12" x14ac:dyDescent="0.3">
      <c r="B4" s="14">
        <v>20</v>
      </c>
      <c r="C4" s="13">
        <v>10</v>
      </c>
      <c r="D4" s="12">
        <v>2.2000000000000002</v>
      </c>
      <c r="E4" s="11">
        <f>0.262*(B4*B4*H4-C4*C4*D4)</f>
        <v>403.48000000000008</v>
      </c>
      <c r="F4" s="11">
        <f>0.262*((B4+1.6)*(B4+1.6)*(H4+0.4)-C4*C4*(D4+0.4))</f>
        <v>518.62585600000023</v>
      </c>
      <c r="G4" s="10">
        <f>+(B4-C4)/2/D4</f>
        <v>2.2727272727272725</v>
      </c>
      <c r="H4" s="9">
        <f>+D4*B4/(B4-C4)</f>
        <v>4.4000000000000004</v>
      </c>
      <c r="I4" s="8">
        <f>0.785*C4*C4</f>
        <v>78.5</v>
      </c>
      <c r="J4" s="8">
        <f>1.57*(((B4+1.6)*POWER((H4+0.4)*(H4+0.4)+(B4/2+0.8)*(B4/2+0.8),0.5))-C4*POWER((H4-D4+0.4)*(H4-D4+0.4)+C4*C4,0.5))</f>
        <v>238.57353153460738</v>
      </c>
      <c r="K4" s="7">
        <f>0.785*((B4+1)*(B4+1)-(B4*B4))</f>
        <v>32.185000000000002</v>
      </c>
      <c r="L4" s="6">
        <f>0.8*(B4+2.5)</f>
        <v>18</v>
      </c>
    </row>
    <row r="5" spans="1:12" x14ac:dyDescent="0.3">
      <c r="D5" s="5"/>
      <c r="E5" s="5"/>
      <c r="F5" s="5"/>
    </row>
    <row r="6" spans="1:12" ht="48" customHeight="1" x14ac:dyDescent="0.3">
      <c r="A6" s="39" t="s">
        <v>36</v>
      </c>
      <c r="B6" s="39" t="s">
        <v>37</v>
      </c>
      <c r="C6" s="39" t="s">
        <v>38</v>
      </c>
      <c r="D6" s="39" t="s">
        <v>39</v>
      </c>
      <c r="E6" s="39" t="s">
        <v>40</v>
      </c>
      <c r="F6" s="40" t="s">
        <v>60</v>
      </c>
      <c r="G6" s="40" t="s">
        <v>59</v>
      </c>
    </row>
    <row r="7" spans="1:12" x14ac:dyDescent="0.3">
      <c r="A7" s="36" t="s">
        <v>20</v>
      </c>
      <c r="B7" s="20"/>
      <c r="C7" s="41" t="s">
        <v>53</v>
      </c>
      <c r="D7" s="21"/>
      <c r="E7" s="21"/>
      <c r="F7" s="21"/>
      <c r="G7" s="21"/>
    </row>
    <row r="8" spans="1:12" s="22" customFormat="1" ht="69" customHeight="1" x14ac:dyDescent="0.3">
      <c r="A8" s="23">
        <v>1</v>
      </c>
      <c r="B8" s="88" t="s">
        <v>62</v>
      </c>
      <c r="C8" s="61" t="s">
        <v>64</v>
      </c>
      <c r="D8" s="23" t="s">
        <v>19</v>
      </c>
      <c r="E8" s="23">
        <f>Cerje!E8</f>
        <v>444</v>
      </c>
      <c r="F8" s="23"/>
      <c r="G8" s="23"/>
    </row>
    <row r="9" spans="1:12" s="22" customFormat="1" ht="26.4" x14ac:dyDescent="0.25">
      <c r="A9" s="27">
        <v>2</v>
      </c>
      <c r="B9" s="28" t="s">
        <v>41</v>
      </c>
      <c r="C9" s="29" t="s">
        <v>42</v>
      </c>
      <c r="D9" s="42" t="s">
        <v>19</v>
      </c>
      <c r="E9" s="27">
        <f>Cerje!E9</f>
        <v>401</v>
      </c>
      <c r="F9" s="27"/>
      <c r="G9" s="23"/>
    </row>
    <row r="10" spans="1:12" s="22" customFormat="1" x14ac:dyDescent="0.3">
      <c r="A10" s="27">
        <v>3</v>
      </c>
      <c r="B10" s="33" t="s">
        <v>62</v>
      </c>
      <c r="C10" s="25" t="s">
        <v>48</v>
      </c>
      <c r="D10" s="23" t="s">
        <v>19</v>
      </c>
      <c r="E10" s="33">
        <f>Cerje!E10</f>
        <v>401</v>
      </c>
      <c r="F10" s="33"/>
      <c r="G10" s="23"/>
    </row>
    <row r="11" spans="1:12" s="22" customFormat="1" x14ac:dyDescent="0.3">
      <c r="A11" s="38">
        <v>4</v>
      </c>
      <c r="B11" s="18">
        <v>3.2869999999999999</v>
      </c>
      <c r="C11" s="25" t="s">
        <v>49</v>
      </c>
      <c r="D11" s="44" t="s">
        <v>44</v>
      </c>
      <c r="E11" s="18">
        <f>Cerje!E11</f>
        <v>0.48099999999999998</v>
      </c>
      <c r="F11" s="45"/>
      <c r="G11" s="23"/>
    </row>
    <row r="12" spans="1:12" s="22" customFormat="1" x14ac:dyDescent="0.25">
      <c r="A12" s="56">
        <v>5</v>
      </c>
      <c r="B12" s="55">
        <v>3.2429999999999999</v>
      </c>
      <c r="C12" s="58" t="s">
        <v>52</v>
      </c>
      <c r="D12" s="59" t="s">
        <v>18</v>
      </c>
      <c r="E12" s="59">
        <f>Cerje!E12</f>
        <v>60</v>
      </c>
      <c r="F12" s="56"/>
      <c r="G12" s="23"/>
    </row>
    <row r="13" spans="1:12" s="22" customFormat="1" x14ac:dyDescent="0.3">
      <c r="A13" s="56">
        <v>6</v>
      </c>
      <c r="B13" s="55" t="s">
        <v>63</v>
      </c>
      <c r="C13" s="25" t="s">
        <v>61</v>
      </c>
      <c r="D13" s="23" t="s">
        <v>43</v>
      </c>
      <c r="E13" s="43">
        <f>Cerje!E13</f>
        <v>138</v>
      </c>
      <c r="F13" s="33"/>
      <c r="G13" s="23"/>
    </row>
    <row r="14" spans="1:12" s="22" customFormat="1" x14ac:dyDescent="0.3">
      <c r="A14" s="23">
        <v>7</v>
      </c>
      <c r="B14" s="55" t="s">
        <v>63</v>
      </c>
      <c r="C14" s="51" t="s">
        <v>45</v>
      </c>
      <c r="D14" s="18" t="s">
        <v>44</v>
      </c>
      <c r="E14" s="19">
        <f>Cerje!E14</f>
        <v>6.1</v>
      </c>
      <c r="F14" s="18"/>
      <c r="G14" s="23"/>
    </row>
    <row r="15" spans="1:12" s="22" customFormat="1" x14ac:dyDescent="0.3">
      <c r="A15" s="23">
        <v>8</v>
      </c>
      <c r="B15" s="18" t="s">
        <v>62</v>
      </c>
      <c r="C15" s="25" t="s">
        <v>57</v>
      </c>
      <c r="D15" s="18" t="s">
        <v>18</v>
      </c>
      <c r="E15" s="18">
        <f>Cerje!E15</f>
        <v>5</v>
      </c>
      <c r="F15" s="18"/>
      <c r="G15" s="23"/>
    </row>
    <row r="16" spans="1:12" s="22" customFormat="1" x14ac:dyDescent="0.3">
      <c r="A16" s="54">
        <v>9</v>
      </c>
      <c r="B16" s="46">
        <v>3.3260000000000001</v>
      </c>
      <c r="C16" s="25" t="s">
        <v>56</v>
      </c>
      <c r="D16" s="46" t="s">
        <v>18</v>
      </c>
      <c r="E16" s="46">
        <f>Cerje!E16</f>
        <v>6.5</v>
      </c>
      <c r="F16" s="46"/>
      <c r="G16" s="23"/>
    </row>
    <row r="17" spans="1:13" s="22" customFormat="1" x14ac:dyDescent="0.3">
      <c r="A17" s="23">
        <v>10</v>
      </c>
      <c r="B17" s="55">
        <v>3.2429999999999999</v>
      </c>
      <c r="C17" s="25" t="s">
        <v>46</v>
      </c>
      <c r="D17" s="18" t="s">
        <v>18</v>
      </c>
      <c r="E17" s="18">
        <f>Cerje!E17</f>
        <v>1.6</v>
      </c>
      <c r="F17" s="18"/>
      <c r="G17" s="23"/>
    </row>
    <row r="18" spans="1:13" s="22" customFormat="1" x14ac:dyDescent="0.3">
      <c r="A18" s="23"/>
      <c r="B18" s="18"/>
      <c r="C18" s="53" t="s">
        <v>47</v>
      </c>
      <c r="D18" s="18"/>
      <c r="E18" s="18"/>
      <c r="F18" s="18"/>
      <c r="G18" s="45"/>
    </row>
    <row r="19" spans="1:13" s="22" customFormat="1" x14ac:dyDescent="0.3">
      <c r="A19" s="37"/>
      <c r="B19" s="4"/>
      <c r="C19" s="57" t="s">
        <v>51</v>
      </c>
      <c r="D19" s="33"/>
      <c r="E19" s="33"/>
      <c r="F19" s="33"/>
      <c r="G19" s="33"/>
    </row>
    <row r="21" spans="1:13" ht="28.5" customHeight="1" x14ac:dyDescent="0.3">
      <c r="B21" s="90" t="s">
        <v>58</v>
      </c>
      <c r="C21" s="90"/>
      <c r="D21" s="90"/>
      <c r="E21" s="90"/>
      <c r="F21" s="90"/>
      <c r="G21" s="90"/>
    </row>
    <row r="25" spans="1:13" s="1" customFormat="1" x14ac:dyDescent="0.3">
      <c r="A25"/>
      <c r="B25" s="3" t="s">
        <v>17</v>
      </c>
      <c r="C25" s="2" t="s">
        <v>32</v>
      </c>
      <c r="D25" s="2"/>
      <c r="E25" s="2"/>
      <c r="F25" s="2"/>
      <c r="G25" s="2"/>
      <c r="H25"/>
      <c r="I25"/>
      <c r="J25"/>
      <c r="K25"/>
      <c r="L25"/>
      <c r="M25"/>
    </row>
    <row r="26" spans="1:13" s="1" customFormat="1" x14ac:dyDescent="0.3">
      <c r="A26"/>
      <c r="B26" s="3" t="s">
        <v>16</v>
      </c>
      <c r="C26" s="2" t="s">
        <v>33</v>
      </c>
      <c r="D26" s="2"/>
      <c r="E26" s="2"/>
      <c r="F26" s="2"/>
      <c r="G26" s="2"/>
      <c r="H26"/>
      <c r="I26"/>
      <c r="J26"/>
      <c r="K26"/>
      <c r="L26"/>
      <c r="M26"/>
    </row>
    <row r="27" spans="1:13" s="1" customFormat="1" x14ac:dyDescent="0.3">
      <c r="A27"/>
      <c r="B27" s="3" t="s">
        <v>15</v>
      </c>
      <c r="C27" s="2" t="s">
        <v>14</v>
      </c>
      <c r="D27" s="2"/>
      <c r="E27" s="2"/>
      <c r="F27" s="2"/>
      <c r="G27" s="2"/>
      <c r="H27"/>
      <c r="I27"/>
      <c r="J27"/>
      <c r="K27"/>
      <c r="L27"/>
      <c r="M27"/>
    </row>
    <row r="28" spans="1:13" s="1" customFormat="1" x14ac:dyDescent="0.3">
      <c r="A28"/>
      <c r="B28" s="3" t="s">
        <v>13</v>
      </c>
      <c r="C28" s="2" t="s">
        <v>12</v>
      </c>
      <c r="D28" s="2"/>
      <c r="E28" s="2"/>
      <c r="F28" s="2"/>
      <c r="G28" s="2"/>
      <c r="H28" s="2"/>
      <c r="I28" s="2"/>
      <c r="J28" s="2"/>
      <c r="K28" s="2"/>
      <c r="L28" s="2"/>
      <c r="M28"/>
    </row>
    <row r="29" spans="1:13" x14ac:dyDescent="0.3">
      <c r="B29" s="3" t="s">
        <v>11</v>
      </c>
      <c r="C29" s="2" t="s">
        <v>34</v>
      </c>
      <c r="D29" s="2"/>
      <c r="E29" s="2"/>
      <c r="F29" s="2"/>
      <c r="G29" s="2"/>
      <c r="H29" s="2"/>
      <c r="I29" s="2"/>
      <c r="J29" s="2"/>
      <c r="K29" s="2"/>
      <c r="L29" s="2"/>
    </row>
    <row r="30" spans="1:13" x14ac:dyDescent="0.3">
      <c r="B30" s="3" t="s">
        <v>10</v>
      </c>
      <c r="C30" s="2" t="s">
        <v>9</v>
      </c>
      <c r="D30" s="2"/>
      <c r="E30" s="2"/>
      <c r="F30" s="2"/>
      <c r="G30" s="2"/>
      <c r="H30" s="2"/>
      <c r="I30" s="2"/>
      <c r="J30" s="2"/>
      <c r="K30" s="2"/>
      <c r="L30" s="2"/>
    </row>
    <row r="31" spans="1:13" x14ac:dyDescent="0.3">
      <c r="B31" s="3" t="s">
        <v>8</v>
      </c>
      <c r="C31" s="2" t="s">
        <v>7</v>
      </c>
      <c r="D31" s="2"/>
      <c r="E31" s="2"/>
      <c r="F31" s="2"/>
      <c r="G31" s="2"/>
      <c r="H31" s="2"/>
      <c r="I31" s="2"/>
      <c r="J31" s="2"/>
      <c r="K31" s="2"/>
      <c r="L31" s="2"/>
    </row>
    <row r="32" spans="1:13" x14ac:dyDescent="0.3">
      <c r="B32" s="3" t="s">
        <v>6</v>
      </c>
      <c r="C32" s="2" t="s">
        <v>5</v>
      </c>
      <c r="D32" s="2"/>
      <c r="E32" s="2"/>
      <c r="F32" s="2"/>
      <c r="G32" s="2"/>
      <c r="H32" s="2"/>
      <c r="I32" s="2"/>
      <c r="J32" s="2"/>
      <c r="K32" s="2"/>
      <c r="L32" s="2"/>
    </row>
    <row r="33" spans="2:7" x14ac:dyDescent="0.3">
      <c r="B33" s="3" t="s">
        <v>4</v>
      </c>
      <c r="C33" s="2" t="s">
        <v>3</v>
      </c>
      <c r="D33" s="2"/>
      <c r="E33" s="2"/>
      <c r="F33" s="2"/>
      <c r="G33" s="2"/>
    </row>
    <row r="34" spans="2:7" x14ac:dyDescent="0.3">
      <c r="B34" s="3" t="s">
        <v>2</v>
      </c>
      <c r="C34" s="2" t="s">
        <v>35</v>
      </c>
      <c r="D34" s="2"/>
      <c r="E34" s="2"/>
      <c r="F34" s="2"/>
      <c r="G34" s="2"/>
    </row>
    <row r="35" spans="2:7" x14ac:dyDescent="0.3">
      <c r="B35" s="3" t="s">
        <v>1</v>
      </c>
      <c r="C35" s="2" t="s">
        <v>0</v>
      </c>
      <c r="D35" s="2"/>
      <c r="E35" s="2"/>
      <c r="F35" s="2"/>
      <c r="G35" s="2"/>
    </row>
  </sheetData>
  <mergeCells count="2">
    <mergeCell ref="C1:K1"/>
    <mergeCell ref="B21:G2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Gollomboc</vt:lpstr>
      <vt:lpstr>Cerje</vt:lpstr>
      <vt:lpstr>Bobolec </vt:lpstr>
    </vt:vector>
  </TitlesOfParts>
  <Company>GFA Consulting Group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Schaaff, Constanze</dc:creator>
  <cp:lastModifiedBy>Donika Qesja</cp:lastModifiedBy>
  <dcterms:created xsi:type="dcterms:W3CDTF">2022-03-28T16:18:26Z</dcterms:created>
  <dcterms:modified xsi:type="dcterms:W3CDTF">2023-02-23T09:53:56Z</dcterms:modified>
</cp:coreProperties>
</file>